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Dokumenty wazne\Zapytania ofertowe\Zapytanie ofertowe 2017_12_1\"/>
    </mc:Choice>
  </mc:AlternateContent>
  <bookViews>
    <workbookView xWindow="0" yWindow="0" windowWidth="28635" windowHeight="4035"/>
  </bookViews>
  <sheets>
    <sheet name="Arkusz1" sheetId="1" r:id="rId1"/>
    <sheet name="Arkusz3" sheetId="3" r:id="rId2"/>
  </sheets>
  <definedNames>
    <definedName name="_xlnm.Print_Area" localSheetId="0">Arkusz1!$A$1:$N$28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H28" i="1"/>
  <c r="G28" i="1"/>
  <c r="F28" i="1"/>
  <c r="E28" i="1"/>
  <c r="D28" i="1"/>
  <c r="N5" i="1" l="1"/>
  <c r="N10" i="1"/>
  <c r="N13" i="1"/>
  <c r="N18" i="1"/>
  <c r="N21" i="1"/>
  <c r="N26" i="1"/>
  <c r="K4" i="1"/>
  <c r="N4" i="1" s="1"/>
  <c r="K5" i="1"/>
  <c r="K6" i="1"/>
  <c r="N6" i="1" s="1"/>
  <c r="K7" i="1"/>
  <c r="N7" i="1" s="1"/>
  <c r="K8" i="1"/>
  <c r="N8" i="1" s="1"/>
  <c r="K9" i="1"/>
  <c r="N9" i="1" s="1"/>
  <c r="K10" i="1"/>
  <c r="K11" i="1"/>
  <c r="N11" i="1" s="1"/>
  <c r="N12" i="1"/>
  <c r="K13" i="1"/>
  <c r="K14" i="1"/>
  <c r="N14" i="1" s="1"/>
  <c r="K15" i="1"/>
  <c r="N15" i="1" s="1"/>
  <c r="K16" i="1"/>
  <c r="N16" i="1" s="1"/>
  <c r="K17" i="1"/>
  <c r="N17" i="1" s="1"/>
  <c r="K18" i="1"/>
  <c r="K19" i="1"/>
  <c r="N19" i="1" s="1"/>
  <c r="K20" i="1"/>
  <c r="N20" i="1" s="1"/>
  <c r="K21" i="1"/>
  <c r="K22" i="1"/>
  <c r="N22" i="1" s="1"/>
  <c r="K23" i="1"/>
  <c r="N23" i="1" s="1"/>
  <c r="K24" i="1"/>
  <c r="N24" i="1" s="1"/>
  <c r="K25" i="1"/>
  <c r="N25" i="1" s="1"/>
  <c r="K26" i="1"/>
  <c r="K27" i="1"/>
  <c r="N27" i="1" s="1"/>
  <c r="K3" i="1"/>
  <c r="N3" i="1" s="1"/>
  <c r="N28" i="1" l="1"/>
  <c r="N30" i="1"/>
  <c r="C3" i="3"/>
  <c r="C4" i="3"/>
  <c r="C6" i="3"/>
  <c r="C13" i="3"/>
  <c r="C14" i="3"/>
  <c r="C15" i="3"/>
  <c r="C16" i="3"/>
  <c r="C17" i="3"/>
  <c r="C18" i="3"/>
  <c r="C19" i="3"/>
  <c r="C21" i="3"/>
  <c r="C22" i="3"/>
  <c r="C23" i="3"/>
  <c r="C24" i="3"/>
  <c r="C26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1" i="3"/>
  <c r="D22" i="3"/>
  <c r="D23" i="3"/>
  <c r="D24" i="3"/>
  <c r="D20" i="3" l="1"/>
  <c r="D25" i="3" l="1"/>
  <c r="D26" i="3"/>
  <c r="D2" i="3"/>
</calcChain>
</file>

<file path=xl/sharedStrings.xml><?xml version="1.0" encoding="utf-8"?>
<sst xmlns="http://schemas.openxmlformats.org/spreadsheetml/2006/main" count="105" uniqueCount="56">
  <si>
    <t>wartość</t>
  </si>
  <si>
    <t>Nazwa</t>
  </si>
  <si>
    <t>L.p</t>
  </si>
  <si>
    <t>Razem</t>
  </si>
  <si>
    <t>433.01</t>
  </si>
  <si>
    <t>433.02</t>
  </si>
  <si>
    <t>321.01</t>
  </si>
  <si>
    <t>321.02</t>
  </si>
  <si>
    <t>23-9</t>
  </si>
  <si>
    <t>834</t>
  </si>
  <si>
    <t xml:space="preserve">symbol / nr seryjny </t>
  </si>
  <si>
    <t>Autozłącze Grundfos DN 40 - część zamienna</t>
  </si>
  <si>
    <t>Pompa KSB F 100-210/034-210 lub inna o równoważnych parametrach</t>
  </si>
  <si>
    <t>Pompa Amarex N F65-170/042 ULG-146  lub inna o równoważnych parametrach,</t>
  </si>
  <si>
    <t>Pompa Grundfos SLV.65.65.22.50D lub inna o równoważnych parametrach,</t>
  </si>
  <si>
    <t>razem szt.</t>
  </si>
  <si>
    <t>wirnik do pompy Amarex S50-160  - część zamienna</t>
  </si>
  <si>
    <t>zestaw tnący do pompy Amarex S50-160 - część zamienna</t>
  </si>
  <si>
    <t>Zestaw tnący standard do pompy SEG 40.xx  - część zamienna</t>
  </si>
  <si>
    <t>Wirnik do pompy Grundfos SEG 40.31 - część zamienna</t>
  </si>
  <si>
    <t>Pompa Zatapialna Meprozet NURT 50 PZM-R50 3,0/R-2/F-C</t>
  </si>
  <si>
    <t>Śmigło do mieszadła KSB Amaprop V 39-2200/34 URG (nr ser. 9972366664/000400) - część zamienna</t>
  </si>
  <si>
    <t>Przepust przewodu do mieszadła KSB Amaprop V 39-2200/34 URG (nr ser. 9972366664/000400) - część zamienna</t>
  </si>
  <si>
    <t>Uszczelnienie mechaniczne po stronie przekładni do mieszadła KSB Amaprop V 39-2200/34 URG (nr ser. 9972366664/000400) - część zamienna</t>
  </si>
  <si>
    <t>Uszczelnienie mechaniczne po stronie śmigła do mieszadła KSB Amaprop V 39-2200/34 URG (nr ser. 9972366664/000400) - część zamienna</t>
  </si>
  <si>
    <t>Łożysko toczne po stronie przekładni do mieszadła KSB Amaprop V 39-2200/34 URG (nr ser. 9972366664/000400) - część zamienna</t>
  </si>
  <si>
    <t>Łożysko toczne po stronie napędu do mieszadła KSB Amaprop V 39-2200/34 URG (nr ser. 9972366664/000400) - część zamienna</t>
  </si>
  <si>
    <t>Promieniowe łożysko wałeczkowe do mieszadła KSB Amaprop V 39-2200/34 URG (nr ser. 9972366664/000400) - część zamienna</t>
  </si>
  <si>
    <t>Zestaw uszczelek do mieszadła KSB Amaprop V 39-2200/34 URG (nr ser. 9972366664/000400) - część zamienna</t>
  </si>
  <si>
    <t>Uszczelnienie mechaniczne po stronie napędu do mieszadła Amamix C 3225/06 UDG (nr ser. 9972366664/000300) - część zamienna</t>
  </si>
  <si>
    <t>Uszczelnienie mechaniczne po stronie śmigła do mieszadła Amamix C 3225/06 UDG (nr ser. 9972366664/000300) - część zamienna</t>
  </si>
  <si>
    <t>Łożysko toczne po stronie napędu do mieszadła Amamix C 3225/06 UDG (nr ser. 9972366664/000300) - część zamienna</t>
  </si>
  <si>
    <t>Zestaw uszczelek do mieszadła Amamix C 3225/06 UDG  (nr ser. 9972366664/000300) - część zamienna</t>
  </si>
  <si>
    <t>Przejściówka do mieszadła Amamix C 3225/06 UDG (nr ser. 9972366664/000300) - część zamienna</t>
  </si>
  <si>
    <t>kurs Euro</t>
  </si>
  <si>
    <t>Zaczep na prowadnicę dwururową + uszczelka do pompy KSB F 100-210/034-210  - część zamienna</t>
  </si>
  <si>
    <t>wirnik do pompy Amarex F50-190  - część zamienna</t>
  </si>
  <si>
    <t>1. MEPROZET sp z o.o.</t>
  </si>
  <si>
    <t>2. Jerzy Kniżewski Usługi Wielobranżowe</t>
  </si>
  <si>
    <t>3. MUEHSAM Rozwiązania dla przemysłu Sp. J. / o. Rzeszów</t>
  </si>
  <si>
    <t>4. HYDROSOLAR sp z o.o.</t>
  </si>
  <si>
    <t>5. Sinar Sp. Z o.o.</t>
  </si>
  <si>
    <t>6. MOD-GUSS</t>
  </si>
  <si>
    <t>7. Inoxtrading Grzegorz Litwiński</t>
  </si>
  <si>
    <t>ilość sztuk</t>
  </si>
  <si>
    <t>x</t>
  </si>
  <si>
    <t>HYDROSOLAR sp z o.o.</t>
  </si>
  <si>
    <t>MOD-GUSS</t>
  </si>
  <si>
    <t>MUEHSAM</t>
  </si>
  <si>
    <t>MEPROZET sp z o.o.</t>
  </si>
  <si>
    <t>Sinar Sp. Z o.o.</t>
  </si>
  <si>
    <t>Jerzy Kniżewski</t>
  </si>
  <si>
    <t xml:space="preserve">Załącznik nr 1 do protokołu z przeprowadzanego zapytania cenowego na: 
„Dostawę pomp zatapialnych i części eksploatacyjnych do pomp i mieszadeł”
</t>
  </si>
  <si>
    <t>najkorzystniejsza jednostkowa oferta  cenowa</t>
  </si>
  <si>
    <t>Dostawca</t>
  </si>
  <si>
    <t>brak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</si>
</sst>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rgb="FF222222"/>
      <name val="Times New Roman"/>
      <family val="1"/>
      <charset val="238"/>
    </font>
    <font>
      <sz val="9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3" xfId="0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textRotation="90" wrapText="1"/>
    </xf>
    <xf numFmtId="4" fontId="1" fillId="0" borderId="2" xfId="0" applyNumberFormat="1" applyFont="1" applyBorder="1" applyAlignment="1">
      <alignment horizontal="center" textRotation="90"/>
    </xf>
    <xf numFmtId="0" fontId="1" fillId="0" borderId="14" xfId="0" applyFont="1" applyBorder="1" applyAlignment="1">
      <alignment horizontal="left" vertical="center"/>
    </xf>
    <xf numFmtId="4" fontId="1" fillId="0" borderId="14" xfId="0" applyNumberFormat="1" applyFont="1" applyBorder="1"/>
    <xf numFmtId="4" fontId="2" fillId="0" borderId="6" xfId="0" applyNumberFormat="1" applyFont="1" applyBorder="1"/>
    <xf numFmtId="0" fontId="1" fillId="0" borderId="15" xfId="0" applyFont="1" applyBorder="1" applyAlignment="1">
      <alignment horizontal="left" vertical="center"/>
    </xf>
    <xf numFmtId="4" fontId="1" fillId="0" borderId="15" xfId="0" applyNumberFormat="1" applyFont="1" applyBorder="1"/>
    <xf numFmtId="0" fontId="1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2" fillId="0" borderId="13" xfId="0" applyFont="1" applyBorder="1"/>
    <xf numFmtId="4" fontId="2" fillId="0" borderId="2" xfId="0" applyNumberFormat="1" applyFont="1" applyBorder="1"/>
    <xf numFmtId="0" fontId="1" fillId="0" borderId="0" xfId="0" applyFont="1" applyAlignment="1">
      <alignment horizontal="left" wrapText="1"/>
    </xf>
    <xf numFmtId="0" fontId="1" fillId="0" borderId="0" xfId="0" applyFont="1"/>
    <xf numFmtId="4" fontId="1" fillId="0" borderId="0" xfId="0" applyNumberFormat="1" applyFont="1"/>
    <xf numFmtId="0" fontId="1" fillId="0" borderId="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textRotation="90"/>
    </xf>
    <xf numFmtId="0" fontId="1" fillId="0" borderId="6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1" fillId="0" borderId="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2" xfId="0" applyNumberFormat="1" applyFont="1" applyBorder="1" applyAlignment="1">
      <alignment horizontal="center" textRotation="90" wrapText="1"/>
    </xf>
    <xf numFmtId="0" fontId="1" fillId="0" borderId="6" xfId="0" applyNumberFormat="1" applyFont="1" applyBorder="1" applyAlignment="1">
      <alignment horizontal="right"/>
    </xf>
    <xf numFmtId="0" fontId="1" fillId="0" borderId="4" xfId="0" applyNumberFormat="1" applyFont="1" applyBorder="1" applyAlignment="1">
      <alignment horizontal="right"/>
    </xf>
    <xf numFmtId="0" fontId="1" fillId="0" borderId="10" xfId="0" applyNumberFormat="1" applyFont="1" applyBorder="1" applyAlignment="1">
      <alignment horizontal="right"/>
    </xf>
    <xf numFmtId="0" fontId="2" fillId="0" borderId="2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1" fillId="0" borderId="8" xfId="0" applyNumberFormat="1" applyFont="1" applyBorder="1" applyAlignment="1">
      <alignment horizontal="center" textRotation="90" wrapText="1"/>
    </xf>
    <xf numFmtId="0" fontId="1" fillId="0" borderId="5" xfId="0" applyNumberFormat="1" applyFont="1" applyBorder="1" applyAlignment="1">
      <alignment horizontal="right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NumberFormat="1" applyFont="1" applyBorder="1" applyAlignment="1">
      <alignment horizontal="right" wrapText="1"/>
    </xf>
    <xf numFmtId="0" fontId="1" fillId="0" borderId="25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19" xfId="0" applyFont="1" applyBorder="1" applyAlignment="1">
      <alignment horizontal="right" vertical="center" wrapText="1"/>
    </xf>
    <xf numFmtId="0" fontId="1" fillId="0" borderId="22" xfId="0" applyFont="1" applyBorder="1" applyAlignment="1">
      <alignment wrapText="1"/>
    </xf>
    <xf numFmtId="0" fontId="1" fillId="0" borderId="19" xfId="0" applyNumberFormat="1" applyFont="1" applyBorder="1" applyAlignment="1">
      <alignment horizontal="right" wrapText="1"/>
    </xf>
    <xf numFmtId="4" fontId="1" fillId="0" borderId="2" xfId="0" applyNumberFormat="1" applyFont="1" applyBorder="1" applyAlignment="1">
      <alignment horizontal="center" textRotation="90" wrapText="1"/>
    </xf>
    <xf numFmtId="4" fontId="1" fillId="0" borderId="6" xfId="0" applyNumberFormat="1" applyFont="1" applyBorder="1"/>
    <xf numFmtId="4" fontId="1" fillId="0" borderId="9" xfId="0" applyNumberFormat="1" applyFont="1" applyBorder="1" applyAlignment="1">
      <alignment horizontal="center" textRotation="90"/>
    </xf>
    <xf numFmtId="4" fontId="1" fillId="0" borderId="8" xfId="0" applyNumberFormat="1" applyFont="1" applyBorder="1" applyAlignment="1">
      <alignment horizontal="center" textRotation="90" wrapText="1"/>
    </xf>
    <xf numFmtId="4" fontId="1" fillId="0" borderId="8" xfId="0" applyNumberFormat="1" applyFont="1" applyBorder="1" applyAlignment="1">
      <alignment horizontal="center" textRotation="90"/>
    </xf>
    <xf numFmtId="4" fontId="1" fillId="0" borderId="7" xfId="0" applyNumberFormat="1" applyFont="1" applyBorder="1"/>
    <xf numFmtId="4" fontId="1" fillId="0" borderId="5" xfId="0" applyNumberFormat="1" applyFont="1" applyBorder="1"/>
    <xf numFmtId="4" fontId="1" fillId="0" borderId="3" xfId="0" applyNumberFormat="1" applyFont="1" applyBorder="1"/>
    <xf numFmtId="4" fontId="1" fillId="0" borderId="1" xfId="0" applyNumberFormat="1" applyFont="1" applyBorder="1"/>
    <xf numFmtId="4" fontId="1" fillId="0" borderId="11" xfId="0" applyNumberFormat="1" applyFont="1" applyBorder="1"/>
    <xf numFmtId="4" fontId="1" fillId="0" borderId="12" xfId="0" applyNumberFormat="1" applyFont="1" applyBorder="1"/>
    <xf numFmtId="4" fontId="1" fillId="0" borderId="21" xfId="0" applyNumberFormat="1" applyFont="1" applyBorder="1"/>
    <xf numFmtId="4" fontId="2" fillId="0" borderId="9" xfId="0" applyNumberFormat="1" applyFont="1" applyBorder="1"/>
    <xf numFmtId="4" fontId="1" fillId="0" borderId="29" xfId="0" applyNumberFormat="1" applyFont="1" applyBorder="1"/>
    <xf numFmtId="4" fontId="1" fillId="0" borderId="30" xfId="0" applyNumberFormat="1" applyFont="1" applyBorder="1"/>
    <xf numFmtId="4" fontId="1" fillId="0" borderId="27" xfId="0" applyNumberFormat="1" applyFont="1" applyBorder="1"/>
    <xf numFmtId="4" fontId="1" fillId="0" borderId="26" xfId="0" applyNumberFormat="1" applyFont="1" applyBorder="1"/>
    <xf numFmtId="4" fontId="4" fillId="0" borderId="27" xfId="0" applyNumberFormat="1" applyFont="1" applyBorder="1"/>
    <xf numFmtId="4" fontId="4" fillId="0" borderId="31" xfId="0" applyNumberFormat="1" applyFont="1" applyBorder="1"/>
    <xf numFmtId="4" fontId="1" fillId="0" borderId="32" xfId="0" applyNumberFormat="1" applyFont="1" applyBorder="1"/>
    <xf numFmtId="4" fontId="1" fillId="0" borderId="28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/>
    </xf>
    <xf numFmtId="4" fontId="1" fillId="0" borderId="10" xfId="0" applyNumberFormat="1" applyFont="1" applyBorder="1" applyAlignment="1">
      <alignment horizontal="left"/>
    </xf>
    <xf numFmtId="4" fontId="1" fillId="0" borderId="6" xfId="0" applyNumberFormat="1" applyFont="1" applyBorder="1" applyAlignment="1">
      <alignment horizontal="left"/>
    </xf>
    <xf numFmtId="4" fontId="1" fillId="2" borderId="3" xfId="0" applyNumberFormat="1" applyFont="1" applyFill="1" applyBorder="1"/>
    <xf numFmtId="4" fontId="1" fillId="2" borderId="1" xfId="0" applyNumberFormat="1" applyFont="1" applyFill="1" applyBorder="1"/>
    <xf numFmtId="4" fontId="1" fillId="2" borderId="5" xfId="0" applyNumberFormat="1" applyFont="1" applyFill="1" applyBorder="1"/>
    <xf numFmtId="4" fontId="1" fillId="2" borderId="12" xfId="0" applyNumberFormat="1" applyFont="1" applyFill="1" applyBorder="1"/>
    <xf numFmtId="4" fontId="1" fillId="2" borderId="21" xfId="0" applyNumberFormat="1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view="pageBreakPreview" zoomScale="85" zoomScaleNormal="100" zoomScaleSheetLayoutView="85" workbookViewId="0">
      <selection activeCell="Q25" sqref="Q25"/>
    </sheetView>
  </sheetViews>
  <sheetFormatPr defaultRowHeight="12" x14ac:dyDescent="0.2"/>
  <cols>
    <col min="1" max="1" width="3.7109375" style="27" customWidth="1"/>
    <col min="2" max="2" width="56.85546875" style="15" customWidth="1"/>
    <col min="3" max="3" width="10.7109375" style="33" customWidth="1"/>
    <col min="4" max="11" width="10.7109375" style="16" customWidth="1"/>
    <col min="12" max="12" width="24.7109375" style="16" customWidth="1"/>
    <col min="13" max="13" width="4.7109375" style="16" customWidth="1"/>
    <col min="14" max="14" width="10.7109375" style="16" customWidth="1"/>
    <col min="15" max="16384" width="9.140625" style="15"/>
  </cols>
  <sheetData>
    <row r="1" spans="1:14" s="14" customFormat="1" ht="30" customHeight="1" thickBot="1" x14ac:dyDescent="0.25">
      <c r="A1" s="64" t="s">
        <v>52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4" ht="121.5" customHeight="1" thickBot="1" x14ac:dyDescent="0.25">
      <c r="A2" s="24" t="s">
        <v>2</v>
      </c>
      <c r="B2" s="1" t="s">
        <v>1</v>
      </c>
      <c r="C2" s="28" t="s">
        <v>10</v>
      </c>
      <c r="D2" s="45" t="s">
        <v>37</v>
      </c>
      <c r="E2" s="46" t="s">
        <v>38</v>
      </c>
      <c r="F2" s="46" t="s">
        <v>39</v>
      </c>
      <c r="G2" s="47" t="s">
        <v>40</v>
      </c>
      <c r="H2" s="47" t="s">
        <v>41</v>
      </c>
      <c r="I2" s="47" t="s">
        <v>42</v>
      </c>
      <c r="J2" s="2" t="s">
        <v>43</v>
      </c>
      <c r="K2" s="63" t="s">
        <v>53</v>
      </c>
      <c r="L2" s="63" t="s">
        <v>54</v>
      </c>
      <c r="M2" s="43" t="s">
        <v>44</v>
      </c>
      <c r="N2" s="3" t="s">
        <v>0</v>
      </c>
    </row>
    <row r="3" spans="1:14" x14ac:dyDescent="0.2">
      <c r="A3" s="25">
        <v>1</v>
      </c>
      <c r="B3" s="4" t="s">
        <v>11</v>
      </c>
      <c r="C3" s="29">
        <v>96076063</v>
      </c>
      <c r="D3" s="48"/>
      <c r="E3" s="49"/>
      <c r="F3" s="49">
        <v>432.6</v>
      </c>
      <c r="G3" s="69">
        <v>360.68</v>
      </c>
      <c r="H3" s="49">
        <v>364.14</v>
      </c>
      <c r="I3" s="49"/>
      <c r="J3" s="5" t="s">
        <v>45</v>
      </c>
      <c r="K3" s="56">
        <f>MIN(D3:I3)</f>
        <v>360.68</v>
      </c>
      <c r="L3" s="62" t="s">
        <v>46</v>
      </c>
      <c r="M3" s="59">
        <v>9</v>
      </c>
      <c r="N3" s="6">
        <f t="shared" ref="N3:N27" si="0">IFERROR(M3*K3,"")</f>
        <v>3246.12</v>
      </c>
    </row>
    <row r="4" spans="1:14" x14ac:dyDescent="0.2">
      <c r="A4" s="26">
        <v>2</v>
      </c>
      <c r="B4" s="7" t="s">
        <v>19</v>
      </c>
      <c r="C4" s="30">
        <v>96076119</v>
      </c>
      <c r="D4" s="50"/>
      <c r="E4" s="51"/>
      <c r="F4" s="51">
        <v>1272</v>
      </c>
      <c r="G4" s="51">
        <v>1411.4</v>
      </c>
      <c r="H4" s="51">
        <v>1424.94</v>
      </c>
      <c r="I4" s="68">
        <v>620</v>
      </c>
      <c r="J4" s="8" t="s">
        <v>45</v>
      </c>
      <c r="K4" s="56">
        <f t="shared" ref="K4:K27" si="1">MIN(D4:I4)</f>
        <v>620</v>
      </c>
      <c r="L4" s="44" t="s">
        <v>47</v>
      </c>
      <c r="M4" s="58">
        <v>8</v>
      </c>
      <c r="N4" s="6">
        <f t="shared" si="0"/>
        <v>4960</v>
      </c>
    </row>
    <row r="5" spans="1:14" x14ac:dyDescent="0.2">
      <c r="A5" s="26">
        <v>3</v>
      </c>
      <c r="B5" s="7" t="s">
        <v>18</v>
      </c>
      <c r="C5" s="30">
        <v>96076121</v>
      </c>
      <c r="D5" s="50"/>
      <c r="E5" s="51"/>
      <c r="F5" s="68">
        <v>390</v>
      </c>
      <c r="G5" s="51">
        <v>434.1</v>
      </c>
      <c r="H5" s="51">
        <v>437.75</v>
      </c>
      <c r="I5" s="51"/>
      <c r="J5" s="8" t="s">
        <v>45</v>
      </c>
      <c r="K5" s="56">
        <f t="shared" si="1"/>
        <v>390</v>
      </c>
      <c r="L5" s="44" t="s">
        <v>48</v>
      </c>
      <c r="M5" s="58">
        <v>12</v>
      </c>
      <c r="N5" s="6">
        <f t="shared" si="0"/>
        <v>4680</v>
      </c>
    </row>
    <row r="6" spans="1:14" ht="15" customHeight="1" x14ac:dyDescent="0.2">
      <c r="A6" s="26">
        <v>4</v>
      </c>
      <c r="B6" s="9" t="s">
        <v>20</v>
      </c>
      <c r="C6" s="30"/>
      <c r="D6" s="67">
        <v>4573</v>
      </c>
      <c r="E6" s="51">
        <v>5640</v>
      </c>
      <c r="F6" s="51"/>
      <c r="G6" s="51"/>
      <c r="H6" s="51"/>
      <c r="I6" s="51"/>
      <c r="J6" s="8" t="s">
        <v>45</v>
      </c>
      <c r="K6" s="56">
        <f t="shared" si="1"/>
        <v>4573</v>
      </c>
      <c r="L6" s="44" t="s">
        <v>49</v>
      </c>
      <c r="M6" s="58">
        <v>6</v>
      </c>
      <c r="N6" s="6">
        <f t="shared" si="0"/>
        <v>27438</v>
      </c>
    </row>
    <row r="7" spans="1:14" ht="30" customHeight="1" x14ac:dyDescent="0.2">
      <c r="A7" s="26">
        <v>5</v>
      </c>
      <c r="B7" s="9" t="s">
        <v>12</v>
      </c>
      <c r="C7" s="30">
        <v>29140181</v>
      </c>
      <c r="D7" s="50"/>
      <c r="E7" s="51">
        <v>6640</v>
      </c>
      <c r="F7" s="51"/>
      <c r="G7" s="51">
        <v>7254.03</v>
      </c>
      <c r="H7" s="68">
        <v>5255.85</v>
      </c>
      <c r="I7" s="51"/>
      <c r="J7" s="8" t="s">
        <v>45</v>
      </c>
      <c r="K7" s="56">
        <f t="shared" si="1"/>
        <v>5255.85</v>
      </c>
      <c r="L7" s="44" t="s">
        <v>50</v>
      </c>
      <c r="M7" s="60">
        <v>1</v>
      </c>
      <c r="N7" s="6">
        <f t="shared" si="0"/>
        <v>5255.85</v>
      </c>
    </row>
    <row r="8" spans="1:14" ht="30" customHeight="1" x14ac:dyDescent="0.2">
      <c r="A8" s="26">
        <v>6</v>
      </c>
      <c r="B8" s="9" t="s">
        <v>13</v>
      </c>
      <c r="C8" s="30"/>
      <c r="D8" s="50"/>
      <c r="E8" s="51"/>
      <c r="F8" s="51"/>
      <c r="G8" s="51"/>
      <c r="H8" s="68">
        <v>4903.95</v>
      </c>
      <c r="I8" s="51"/>
      <c r="J8" s="8" t="s">
        <v>45</v>
      </c>
      <c r="K8" s="56">
        <f t="shared" si="1"/>
        <v>4903.95</v>
      </c>
      <c r="L8" s="44" t="s">
        <v>50</v>
      </c>
      <c r="M8" s="60">
        <v>1</v>
      </c>
      <c r="N8" s="6">
        <f t="shared" si="0"/>
        <v>4903.95</v>
      </c>
    </row>
    <row r="9" spans="1:14" ht="30" customHeight="1" x14ac:dyDescent="0.2">
      <c r="A9" s="26">
        <v>7</v>
      </c>
      <c r="B9" s="9" t="s">
        <v>35</v>
      </c>
      <c r="C9" s="30"/>
      <c r="D9" s="50"/>
      <c r="E9" s="51"/>
      <c r="F9" s="51"/>
      <c r="G9" s="51"/>
      <c r="H9" s="68">
        <v>999.77</v>
      </c>
      <c r="I9" s="51"/>
      <c r="J9" s="8" t="s">
        <v>45</v>
      </c>
      <c r="K9" s="56">
        <f t="shared" si="1"/>
        <v>999.77</v>
      </c>
      <c r="L9" s="44" t="s">
        <v>50</v>
      </c>
      <c r="M9" s="58">
        <v>1</v>
      </c>
      <c r="N9" s="6">
        <f t="shared" si="0"/>
        <v>999.77</v>
      </c>
    </row>
    <row r="10" spans="1:14" ht="30" customHeight="1" x14ac:dyDescent="0.2">
      <c r="A10" s="26">
        <v>8</v>
      </c>
      <c r="B10" s="9" t="s">
        <v>14</v>
      </c>
      <c r="C10" s="30"/>
      <c r="D10" s="50"/>
      <c r="E10" s="51">
        <v>5000</v>
      </c>
      <c r="F10" s="51">
        <v>5094</v>
      </c>
      <c r="G10" s="68">
        <v>4826.4799999999996</v>
      </c>
      <c r="H10" s="51">
        <v>4872.1099999999997</v>
      </c>
      <c r="I10" s="51"/>
      <c r="J10" s="8" t="s">
        <v>45</v>
      </c>
      <c r="K10" s="56">
        <f t="shared" si="1"/>
        <v>4826.4799999999996</v>
      </c>
      <c r="L10" s="44" t="s">
        <v>46</v>
      </c>
      <c r="M10" s="58">
        <v>1</v>
      </c>
      <c r="N10" s="6">
        <f t="shared" si="0"/>
        <v>4826.4799999999996</v>
      </c>
    </row>
    <row r="11" spans="1:14" x14ac:dyDescent="0.2">
      <c r="A11" s="26">
        <v>9</v>
      </c>
      <c r="B11" s="7" t="s">
        <v>36</v>
      </c>
      <c r="C11" s="30"/>
      <c r="D11" s="50"/>
      <c r="E11" s="68">
        <v>440</v>
      </c>
      <c r="F11" s="51"/>
      <c r="G11" s="51"/>
      <c r="H11" s="51"/>
      <c r="I11" s="51"/>
      <c r="J11" s="8" t="s">
        <v>45</v>
      </c>
      <c r="K11" s="56">
        <f t="shared" si="1"/>
        <v>440</v>
      </c>
      <c r="L11" s="44" t="s">
        <v>51</v>
      </c>
      <c r="M11" s="58">
        <v>2</v>
      </c>
      <c r="N11" s="6">
        <f t="shared" si="0"/>
        <v>880</v>
      </c>
    </row>
    <row r="12" spans="1:14" x14ac:dyDescent="0.2">
      <c r="A12" s="26">
        <v>10</v>
      </c>
      <c r="B12" s="7" t="s">
        <v>16</v>
      </c>
      <c r="C12" s="30"/>
      <c r="D12" s="50"/>
      <c r="E12" s="51">
        <v>400</v>
      </c>
      <c r="F12" s="51"/>
      <c r="G12" s="51"/>
      <c r="H12" s="51"/>
      <c r="I12" s="68">
        <v>500</v>
      </c>
      <c r="J12" s="8" t="s">
        <v>45</v>
      </c>
      <c r="K12" s="56">
        <v>500</v>
      </c>
      <c r="L12" s="65" t="s">
        <v>47</v>
      </c>
      <c r="M12" s="58">
        <v>4</v>
      </c>
      <c r="N12" s="6">
        <f t="shared" si="0"/>
        <v>2000</v>
      </c>
    </row>
    <row r="13" spans="1:14" x14ac:dyDescent="0.2">
      <c r="A13" s="26">
        <v>11</v>
      </c>
      <c r="B13" s="7" t="s">
        <v>17</v>
      </c>
      <c r="C13" s="30"/>
      <c r="D13" s="50"/>
      <c r="E13" s="51">
        <v>800</v>
      </c>
      <c r="F13" s="51"/>
      <c r="G13" s="51"/>
      <c r="H13" s="51"/>
      <c r="I13" s="68">
        <v>560</v>
      </c>
      <c r="J13" s="8" t="s">
        <v>45</v>
      </c>
      <c r="K13" s="56">
        <f t="shared" si="1"/>
        <v>560</v>
      </c>
      <c r="L13" s="66"/>
      <c r="M13" s="58">
        <v>8</v>
      </c>
      <c r="N13" s="6">
        <f t="shared" si="0"/>
        <v>4480</v>
      </c>
    </row>
    <row r="14" spans="1:14" ht="30" customHeight="1" x14ac:dyDescent="0.2">
      <c r="A14" s="26">
        <v>12</v>
      </c>
      <c r="B14" s="10" t="s">
        <v>21</v>
      </c>
      <c r="C14" s="30" t="s">
        <v>8</v>
      </c>
      <c r="D14" s="50"/>
      <c r="E14" s="51"/>
      <c r="F14" s="51"/>
      <c r="G14" s="51"/>
      <c r="H14" s="68">
        <v>7834.41</v>
      </c>
      <c r="I14" s="51"/>
      <c r="J14" s="8" t="s">
        <v>45</v>
      </c>
      <c r="K14" s="56">
        <f t="shared" si="1"/>
        <v>7834.41</v>
      </c>
      <c r="L14" s="44" t="s">
        <v>50</v>
      </c>
      <c r="M14" s="58">
        <v>1</v>
      </c>
      <c r="N14" s="6">
        <f t="shared" si="0"/>
        <v>7834.41</v>
      </c>
    </row>
    <row r="15" spans="1:14" ht="30" customHeight="1" x14ac:dyDescent="0.2">
      <c r="A15" s="26">
        <v>13</v>
      </c>
      <c r="B15" s="10" t="s">
        <v>22</v>
      </c>
      <c r="C15" s="30" t="s">
        <v>9</v>
      </c>
      <c r="D15" s="50"/>
      <c r="E15" s="51"/>
      <c r="F15" s="51"/>
      <c r="G15" s="51"/>
      <c r="H15" s="68">
        <v>745.28</v>
      </c>
      <c r="I15" s="51"/>
      <c r="J15" s="8" t="s">
        <v>45</v>
      </c>
      <c r="K15" s="56">
        <f t="shared" si="1"/>
        <v>745.28</v>
      </c>
      <c r="L15" s="44" t="s">
        <v>50</v>
      </c>
      <c r="M15" s="60">
        <v>1</v>
      </c>
      <c r="N15" s="6">
        <f t="shared" si="0"/>
        <v>745.28</v>
      </c>
    </row>
    <row r="16" spans="1:14" ht="30" customHeight="1" x14ac:dyDescent="0.2">
      <c r="A16" s="26">
        <v>14</v>
      </c>
      <c r="B16" s="10" t="s">
        <v>23</v>
      </c>
      <c r="C16" s="30" t="s">
        <v>4</v>
      </c>
      <c r="D16" s="50"/>
      <c r="E16" s="51"/>
      <c r="F16" s="51"/>
      <c r="G16" s="51"/>
      <c r="H16" s="68">
        <v>341.87</v>
      </c>
      <c r="I16" s="51"/>
      <c r="J16" s="8" t="s">
        <v>45</v>
      </c>
      <c r="K16" s="56">
        <f t="shared" si="1"/>
        <v>341.87</v>
      </c>
      <c r="L16" s="44" t="s">
        <v>50</v>
      </c>
      <c r="M16" s="58">
        <v>2</v>
      </c>
      <c r="N16" s="6">
        <f t="shared" si="0"/>
        <v>683.74</v>
      </c>
    </row>
    <row r="17" spans="1:14" ht="30" customHeight="1" x14ac:dyDescent="0.2">
      <c r="A17" s="26">
        <v>15</v>
      </c>
      <c r="B17" s="10" t="s">
        <v>24</v>
      </c>
      <c r="C17" s="30" t="s">
        <v>5</v>
      </c>
      <c r="D17" s="50"/>
      <c r="E17" s="51"/>
      <c r="F17" s="51"/>
      <c r="G17" s="51"/>
      <c r="H17" s="68">
        <v>360.61</v>
      </c>
      <c r="I17" s="51"/>
      <c r="J17" s="8" t="s">
        <v>45</v>
      </c>
      <c r="K17" s="56">
        <f t="shared" si="1"/>
        <v>360.61</v>
      </c>
      <c r="L17" s="44" t="s">
        <v>50</v>
      </c>
      <c r="M17" s="58">
        <v>2</v>
      </c>
      <c r="N17" s="6">
        <f t="shared" si="0"/>
        <v>721.22</v>
      </c>
    </row>
    <row r="18" spans="1:14" ht="30" customHeight="1" x14ac:dyDescent="0.2">
      <c r="A18" s="26">
        <v>16</v>
      </c>
      <c r="B18" s="10" t="s">
        <v>25</v>
      </c>
      <c r="C18" s="30" t="s">
        <v>6</v>
      </c>
      <c r="D18" s="50"/>
      <c r="E18" s="51"/>
      <c r="F18" s="51"/>
      <c r="G18" s="51"/>
      <c r="H18" s="68">
        <v>238.21</v>
      </c>
      <c r="I18" s="51"/>
      <c r="J18" s="8" t="s">
        <v>45</v>
      </c>
      <c r="K18" s="56">
        <f t="shared" si="1"/>
        <v>238.21</v>
      </c>
      <c r="L18" s="44" t="s">
        <v>50</v>
      </c>
      <c r="M18" s="58">
        <v>1</v>
      </c>
      <c r="N18" s="6">
        <f t="shared" si="0"/>
        <v>238.21</v>
      </c>
    </row>
    <row r="19" spans="1:14" ht="30" customHeight="1" x14ac:dyDescent="0.2">
      <c r="A19" s="26">
        <v>17</v>
      </c>
      <c r="B19" s="10" t="s">
        <v>26</v>
      </c>
      <c r="C19" s="30" t="s">
        <v>7</v>
      </c>
      <c r="D19" s="50"/>
      <c r="E19" s="51"/>
      <c r="F19" s="51"/>
      <c r="G19" s="51"/>
      <c r="H19" s="68">
        <v>68.98</v>
      </c>
      <c r="I19" s="51"/>
      <c r="J19" s="8" t="s">
        <v>45</v>
      </c>
      <c r="K19" s="56">
        <f t="shared" si="1"/>
        <v>68.98</v>
      </c>
      <c r="L19" s="44" t="s">
        <v>50</v>
      </c>
      <c r="M19" s="58">
        <v>1</v>
      </c>
      <c r="N19" s="6">
        <f t="shared" si="0"/>
        <v>68.98</v>
      </c>
    </row>
    <row r="20" spans="1:14" ht="30" customHeight="1" x14ac:dyDescent="0.2">
      <c r="A20" s="26">
        <v>18</v>
      </c>
      <c r="B20" s="10" t="s">
        <v>27</v>
      </c>
      <c r="C20" s="30">
        <v>322</v>
      </c>
      <c r="D20" s="50"/>
      <c r="E20" s="51"/>
      <c r="F20" s="51"/>
      <c r="G20" s="51"/>
      <c r="H20" s="51"/>
      <c r="I20" s="51"/>
      <c r="J20" s="8" t="s">
        <v>45</v>
      </c>
      <c r="K20" s="56">
        <f t="shared" si="1"/>
        <v>0</v>
      </c>
      <c r="L20" s="44" t="s">
        <v>55</v>
      </c>
      <c r="M20" s="58">
        <v>1</v>
      </c>
      <c r="N20" s="6">
        <f t="shared" si="0"/>
        <v>0</v>
      </c>
    </row>
    <row r="21" spans="1:14" ht="30" customHeight="1" x14ac:dyDescent="0.2">
      <c r="A21" s="26">
        <v>19</v>
      </c>
      <c r="B21" s="10" t="s">
        <v>28</v>
      </c>
      <c r="C21" s="30"/>
      <c r="D21" s="50"/>
      <c r="E21" s="51"/>
      <c r="F21" s="51"/>
      <c r="G21" s="51"/>
      <c r="H21" s="68">
        <v>427.21</v>
      </c>
      <c r="I21" s="51"/>
      <c r="J21" s="8" t="s">
        <v>45</v>
      </c>
      <c r="K21" s="56">
        <f t="shared" si="1"/>
        <v>427.21</v>
      </c>
      <c r="L21" s="44" t="s">
        <v>50</v>
      </c>
      <c r="M21" s="58">
        <v>2</v>
      </c>
      <c r="N21" s="6">
        <f t="shared" si="0"/>
        <v>854.42</v>
      </c>
    </row>
    <row r="22" spans="1:14" ht="30" customHeight="1" x14ac:dyDescent="0.2">
      <c r="A22" s="26">
        <v>20</v>
      </c>
      <c r="B22" s="11" t="s">
        <v>29</v>
      </c>
      <c r="C22" s="31" t="s">
        <v>4</v>
      </c>
      <c r="D22" s="52"/>
      <c r="E22" s="53"/>
      <c r="F22" s="53"/>
      <c r="G22" s="53"/>
      <c r="H22" s="70">
        <v>271.52999999999997</v>
      </c>
      <c r="I22" s="53"/>
      <c r="J22" s="8" t="s">
        <v>45</v>
      </c>
      <c r="K22" s="56">
        <f t="shared" si="1"/>
        <v>271.52999999999997</v>
      </c>
      <c r="L22" s="44" t="s">
        <v>50</v>
      </c>
      <c r="M22" s="57">
        <v>1</v>
      </c>
      <c r="N22" s="6">
        <f t="shared" si="0"/>
        <v>271.52999999999997</v>
      </c>
    </row>
    <row r="23" spans="1:14" ht="30" customHeight="1" x14ac:dyDescent="0.2">
      <c r="A23" s="26">
        <v>21</v>
      </c>
      <c r="B23" s="11" t="s">
        <v>30</v>
      </c>
      <c r="C23" s="31" t="s">
        <v>5</v>
      </c>
      <c r="D23" s="52"/>
      <c r="E23" s="53"/>
      <c r="F23" s="53"/>
      <c r="G23" s="53"/>
      <c r="H23" s="70">
        <v>271.52999999999997</v>
      </c>
      <c r="I23" s="53"/>
      <c r="J23" s="8" t="s">
        <v>45</v>
      </c>
      <c r="K23" s="56">
        <f t="shared" si="1"/>
        <v>271.52999999999997</v>
      </c>
      <c r="L23" s="44" t="s">
        <v>50</v>
      </c>
      <c r="M23" s="57">
        <v>1</v>
      </c>
      <c r="N23" s="6">
        <f t="shared" si="0"/>
        <v>271.52999999999997</v>
      </c>
    </row>
    <row r="24" spans="1:14" ht="30" customHeight="1" x14ac:dyDescent="0.2">
      <c r="A24" s="26">
        <v>22</v>
      </c>
      <c r="B24" s="11" t="s">
        <v>31</v>
      </c>
      <c r="C24" s="31" t="s">
        <v>6</v>
      </c>
      <c r="D24" s="52"/>
      <c r="E24" s="53"/>
      <c r="F24" s="53"/>
      <c r="G24" s="53"/>
      <c r="H24" s="70">
        <v>115.18</v>
      </c>
      <c r="I24" s="53"/>
      <c r="J24" s="8" t="s">
        <v>45</v>
      </c>
      <c r="K24" s="56">
        <f t="shared" si="1"/>
        <v>115.18</v>
      </c>
      <c r="L24" s="44" t="s">
        <v>50</v>
      </c>
      <c r="M24" s="57">
        <v>1</v>
      </c>
      <c r="N24" s="6">
        <f t="shared" si="0"/>
        <v>115.18</v>
      </c>
    </row>
    <row r="25" spans="1:14" ht="30" customHeight="1" x14ac:dyDescent="0.2">
      <c r="A25" s="26">
        <v>23</v>
      </c>
      <c r="B25" s="11" t="s">
        <v>31</v>
      </c>
      <c r="C25" s="31" t="s">
        <v>7</v>
      </c>
      <c r="D25" s="52"/>
      <c r="E25" s="53"/>
      <c r="F25" s="53"/>
      <c r="G25" s="53"/>
      <c r="H25" s="70">
        <v>68.98</v>
      </c>
      <c r="I25" s="53"/>
      <c r="J25" s="8" t="s">
        <v>45</v>
      </c>
      <c r="K25" s="56">
        <f t="shared" si="1"/>
        <v>68.98</v>
      </c>
      <c r="L25" s="44" t="s">
        <v>50</v>
      </c>
      <c r="M25" s="57">
        <v>1</v>
      </c>
      <c r="N25" s="6">
        <f t="shared" si="0"/>
        <v>68.98</v>
      </c>
    </row>
    <row r="26" spans="1:14" ht="30" customHeight="1" x14ac:dyDescent="0.2">
      <c r="A26" s="26">
        <v>24</v>
      </c>
      <c r="B26" s="10" t="s">
        <v>32</v>
      </c>
      <c r="C26" s="30"/>
      <c r="D26" s="52"/>
      <c r="E26" s="51"/>
      <c r="F26" s="51"/>
      <c r="G26" s="51"/>
      <c r="H26" s="68">
        <v>406.51</v>
      </c>
      <c r="I26" s="51"/>
      <c r="J26" s="8" t="s">
        <v>45</v>
      </c>
      <c r="K26" s="56">
        <f t="shared" si="1"/>
        <v>406.51</v>
      </c>
      <c r="L26" s="44" t="s">
        <v>50</v>
      </c>
      <c r="M26" s="58">
        <v>2</v>
      </c>
      <c r="N26" s="6">
        <f t="shared" si="0"/>
        <v>813.02</v>
      </c>
    </row>
    <row r="27" spans="1:14" ht="30" customHeight="1" thickBot="1" x14ac:dyDescent="0.25">
      <c r="A27" s="40">
        <v>25</v>
      </c>
      <c r="B27" s="41" t="s">
        <v>33</v>
      </c>
      <c r="C27" s="42">
        <v>721</v>
      </c>
      <c r="D27" s="52"/>
      <c r="E27" s="54"/>
      <c r="F27" s="54"/>
      <c r="G27" s="54"/>
      <c r="H27" s="71">
        <v>445.66</v>
      </c>
      <c r="I27" s="54"/>
      <c r="J27" s="8" t="s">
        <v>45</v>
      </c>
      <c r="K27" s="56">
        <f t="shared" si="1"/>
        <v>445.66</v>
      </c>
      <c r="L27" s="44" t="s">
        <v>50</v>
      </c>
      <c r="M27" s="61">
        <v>1</v>
      </c>
      <c r="N27" s="6">
        <f t="shared" si="0"/>
        <v>445.66</v>
      </c>
    </row>
    <row r="28" spans="1:14" ht="12.75" thickBot="1" x14ac:dyDescent="0.25">
      <c r="A28" s="24"/>
      <c r="B28" s="12" t="s">
        <v>3</v>
      </c>
      <c r="C28" s="32"/>
      <c r="D28" s="55">
        <f>N6</f>
        <v>27438</v>
      </c>
      <c r="E28" s="55">
        <f>N11</f>
        <v>880</v>
      </c>
      <c r="F28" s="55">
        <f>N5</f>
        <v>4680</v>
      </c>
      <c r="G28" s="55">
        <f>N3+N10</f>
        <v>8072.5999999999995</v>
      </c>
      <c r="H28" s="55">
        <f>SUM(N7:N9)+SUM(N14:N27)</f>
        <v>24291.73</v>
      </c>
      <c r="I28" s="55">
        <f>N4+N12+N13</f>
        <v>11440</v>
      </c>
      <c r="J28" s="55"/>
      <c r="K28" s="13"/>
      <c r="L28" s="13"/>
      <c r="M28" s="13"/>
      <c r="N28" s="13">
        <f>SUM(N3:N27)</f>
        <v>76802.329999999987</v>
      </c>
    </row>
    <row r="30" spans="1:14" x14ac:dyDescent="0.2">
      <c r="B30" s="15" t="s">
        <v>34</v>
      </c>
      <c r="C30" s="33">
        <v>4.1749000000000001</v>
      </c>
      <c r="N30" s="16">
        <f>N28/C30</f>
        <v>18396.208292414187</v>
      </c>
    </row>
  </sheetData>
  <mergeCells count="2">
    <mergeCell ref="A1:N1"/>
    <mergeCell ref="L12:L13"/>
  </mergeCells>
  <pageMargins left="0.25" right="0.25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D26" sqref="A1:D26"/>
    </sheetView>
  </sheetViews>
  <sheetFormatPr defaultRowHeight="12" x14ac:dyDescent="0.2"/>
  <cols>
    <col min="1" max="1" width="5.28515625" style="15" customWidth="1"/>
    <col min="2" max="2" width="67" style="15" customWidth="1"/>
    <col min="3" max="3" width="10.85546875" style="33" customWidth="1"/>
    <col min="4" max="4" width="5.7109375" style="15" customWidth="1"/>
    <col min="5" max="16384" width="9.140625" style="15"/>
  </cols>
  <sheetData>
    <row r="1" spans="1:4" ht="70.5" customHeight="1" thickBot="1" x14ac:dyDescent="0.25">
      <c r="A1" s="39" t="s">
        <v>2</v>
      </c>
      <c r="B1" s="17" t="s">
        <v>1</v>
      </c>
      <c r="C1" s="34" t="s">
        <v>10</v>
      </c>
      <c r="D1" s="18" t="s">
        <v>15</v>
      </c>
    </row>
    <row r="2" spans="1:4" ht="15" customHeight="1" x14ac:dyDescent="0.2">
      <c r="A2" s="19">
        <v>1</v>
      </c>
      <c r="B2" s="23" t="str">
        <f>Arkusz1!B3</f>
        <v>Autozłącze Grundfos DN 40 - część zamienna</v>
      </c>
      <c r="C2" s="35">
        <f>Arkusz1!C3</f>
        <v>96076063</v>
      </c>
      <c r="D2" s="20" t="str">
        <f>Arkusz1!J3</f>
        <v>x</v>
      </c>
    </row>
    <row r="3" spans="1:4" ht="15" customHeight="1" x14ac:dyDescent="0.2">
      <c r="A3" s="21">
        <v>2</v>
      </c>
      <c r="B3" s="23" t="str">
        <f>Arkusz1!B4</f>
        <v>Wirnik do pompy Grundfos SEG 40.31 - część zamienna</v>
      </c>
      <c r="C3" s="35">
        <f>Arkusz1!C4</f>
        <v>96076119</v>
      </c>
      <c r="D3" s="20" t="str">
        <f>Arkusz1!J4</f>
        <v>x</v>
      </c>
    </row>
    <row r="4" spans="1:4" ht="15" customHeight="1" x14ac:dyDescent="0.2">
      <c r="A4" s="21">
        <v>3</v>
      </c>
      <c r="B4" s="23" t="str">
        <f>Arkusz1!B5</f>
        <v>Zestaw tnący standard do pompy SEG 40.xx  - część zamienna</v>
      </c>
      <c r="C4" s="35">
        <f>Arkusz1!C5</f>
        <v>96076121</v>
      </c>
      <c r="D4" s="20" t="str">
        <f>Arkusz1!J5</f>
        <v>x</v>
      </c>
    </row>
    <row r="5" spans="1:4" ht="15" customHeight="1" x14ac:dyDescent="0.2">
      <c r="A5" s="21">
        <v>4</v>
      </c>
      <c r="B5" s="23" t="str">
        <f>Arkusz1!B6</f>
        <v>Pompa Zatapialna Meprozet NURT 50 PZM-R50 3,0/R-2/F-C</v>
      </c>
      <c r="C5" s="35"/>
      <c r="D5" s="20" t="str">
        <f>Arkusz1!J6</f>
        <v>x</v>
      </c>
    </row>
    <row r="6" spans="1:4" ht="15" customHeight="1" x14ac:dyDescent="0.2">
      <c r="A6" s="21">
        <v>5</v>
      </c>
      <c r="B6" s="23" t="str">
        <f>Arkusz1!B7</f>
        <v>Pompa KSB F 100-210/034-210 lub inna o równoważnych parametrach</v>
      </c>
      <c r="C6" s="35">
        <f>Arkusz1!C7</f>
        <v>29140181</v>
      </c>
      <c r="D6" s="20" t="str">
        <f>Arkusz1!J7</f>
        <v>x</v>
      </c>
    </row>
    <row r="7" spans="1:4" ht="15" customHeight="1" x14ac:dyDescent="0.2">
      <c r="A7" s="21">
        <v>6</v>
      </c>
      <c r="B7" s="23" t="str">
        <f>Arkusz1!B8</f>
        <v>Pompa Amarex N F65-170/042 ULG-146  lub inna o równoważnych parametrach,</v>
      </c>
      <c r="C7" s="35"/>
      <c r="D7" s="20" t="str">
        <f>Arkusz1!J8</f>
        <v>x</v>
      </c>
    </row>
    <row r="8" spans="1:4" ht="30" customHeight="1" x14ac:dyDescent="0.2">
      <c r="A8" s="21">
        <v>7</v>
      </c>
      <c r="B8" s="23" t="str">
        <f>Arkusz1!B9</f>
        <v>Zaczep na prowadnicę dwururową + uszczelka do pompy KSB F 100-210/034-210  - część zamienna</v>
      </c>
      <c r="C8" s="35"/>
      <c r="D8" s="20" t="str">
        <f>Arkusz1!J9</f>
        <v>x</v>
      </c>
    </row>
    <row r="9" spans="1:4" ht="15" customHeight="1" x14ac:dyDescent="0.2">
      <c r="A9" s="21">
        <v>8</v>
      </c>
      <c r="B9" s="23" t="str">
        <f>Arkusz1!B10</f>
        <v>Pompa Grundfos SLV.65.65.22.50D lub inna o równoważnych parametrach,</v>
      </c>
      <c r="C9" s="35"/>
      <c r="D9" s="20" t="str">
        <f>Arkusz1!J10</f>
        <v>x</v>
      </c>
    </row>
    <row r="10" spans="1:4" ht="15" customHeight="1" x14ac:dyDescent="0.2">
      <c r="A10" s="21">
        <v>9</v>
      </c>
      <c r="B10" s="23" t="str">
        <f>Arkusz1!B11</f>
        <v>wirnik do pompy Amarex F50-190  - część zamienna</v>
      </c>
      <c r="C10" s="35"/>
      <c r="D10" s="20" t="str">
        <f>Arkusz1!J11</f>
        <v>x</v>
      </c>
    </row>
    <row r="11" spans="1:4" ht="15" customHeight="1" x14ac:dyDescent="0.2">
      <c r="A11" s="21">
        <v>10</v>
      </c>
      <c r="B11" s="23" t="str">
        <f>Arkusz1!B12</f>
        <v>wirnik do pompy Amarex S50-160  - część zamienna</v>
      </c>
      <c r="C11" s="35"/>
      <c r="D11" s="20" t="str">
        <f>Arkusz1!J12</f>
        <v>x</v>
      </c>
    </row>
    <row r="12" spans="1:4" ht="15" customHeight="1" x14ac:dyDescent="0.2">
      <c r="A12" s="21">
        <v>11</v>
      </c>
      <c r="B12" s="23" t="str">
        <f>Arkusz1!B13</f>
        <v>zestaw tnący do pompy Amarex S50-160 - część zamienna</v>
      </c>
      <c r="C12" s="35"/>
      <c r="D12" s="20" t="str">
        <f>Arkusz1!J13</f>
        <v>x</v>
      </c>
    </row>
    <row r="13" spans="1:4" ht="30" customHeight="1" x14ac:dyDescent="0.2">
      <c r="A13" s="21">
        <v>12</v>
      </c>
      <c r="B13" s="23" t="str">
        <f>Arkusz1!B14</f>
        <v>Śmigło do mieszadła KSB Amaprop V 39-2200/34 URG (nr ser. 9972366664/000400) - część zamienna</v>
      </c>
      <c r="C13" s="35" t="str">
        <f>Arkusz1!C14</f>
        <v>23-9</v>
      </c>
      <c r="D13" s="20" t="str">
        <f>Arkusz1!J14</f>
        <v>x</v>
      </c>
    </row>
    <row r="14" spans="1:4" ht="30" customHeight="1" x14ac:dyDescent="0.2">
      <c r="A14" s="21">
        <v>13</v>
      </c>
      <c r="B14" s="23" t="str">
        <f>Arkusz1!B15</f>
        <v>Przepust przewodu do mieszadła KSB Amaprop V 39-2200/34 URG (nr ser. 9972366664/000400) - część zamienna</v>
      </c>
      <c r="C14" s="35" t="str">
        <f>Arkusz1!C15</f>
        <v>834</v>
      </c>
      <c r="D14" s="20" t="str">
        <f>Arkusz1!J15</f>
        <v>x</v>
      </c>
    </row>
    <row r="15" spans="1:4" ht="30" customHeight="1" x14ac:dyDescent="0.2">
      <c r="A15" s="21">
        <v>14</v>
      </c>
      <c r="B15" s="23" t="str">
        <f>Arkusz1!B16</f>
        <v>Uszczelnienie mechaniczne po stronie przekładni do mieszadła KSB Amaprop V 39-2200/34 URG (nr ser. 9972366664/000400) - część zamienna</v>
      </c>
      <c r="C15" s="35" t="str">
        <f>Arkusz1!C16</f>
        <v>433.01</v>
      </c>
      <c r="D15" s="20" t="str">
        <f>Arkusz1!J16</f>
        <v>x</v>
      </c>
    </row>
    <row r="16" spans="1:4" ht="30" customHeight="1" x14ac:dyDescent="0.2">
      <c r="A16" s="21">
        <v>15</v>
      </c>
      <c r="B16" s="23" t="str">
        <f>Arkusz1!B17</f>
        <v>Uszczelnienie mechaniczne po stronie śmigła do mieszadła KSB Amaprop V 39-2200/34 URG (nr ser. 9972366664/000400) - część zamienna</v>
      </c>
      <c r="C16" s="35" t="str">
        <f>Arkusz1!C17</f>
        <v>433.02</v>
      </c>
      <c r="D16" s="20" t="str">
        <f>Arkusz1!J17</f>
        <v>x</v>
      </c>
    </row>
    <row r="17" spans="1:4" ht="30" customHeight="1" x14ac:dyDescent="0.2">
      <c r="A17" s="21">
        <v>16</v>
      </c>
      <c r="B17" s="23" t="str">
        <f>Arkusz1!B18</f>
        <v>Łożysko toczne po stronie przekładni do mieszadła KSB Amaprop V 39-2200/34 URG (nr ser. 9972366664/000400) - część zamienna</v>
      </c>
      <c r="C17" s="35" t="str">
        <f>Arkusz1!C18</f>
        <v>321.01</v>
      </c>
      <c r="D17" s="20" t="str">
        <f>Arkusz1!J18</f>
        <v>x</v>
      </c>
    </row>
    <row r="18" spans="1:4" ht="30" customHeight="1" x14ac:dyDescent="0.2">
      <c r="A18" s="21">
        <v>17</v>
      </c>
      <c r="B18" s="23" t="str">
        <f>Arkusz1!B19</f>
        <v>Łożysko toczne po stronie napędu do mieszadła KSB Amaprop V 39-2200/34 URG (nr ser. 9972366664/000400) - część zamienna</v>
      </c>
      <c r="C18" s="35" t="str">
        <f>Arkusz1!C19</f>
        <v>321.02</v>
      </c>
      <c r="D18" s="20" t="str">
        <f>Arkusz1!J19</f>
        <v>x</v>
      </c>
    </row>
    <row r="19" spans="1:4" ht="30" customHeight="1" x14ac:dyDescent="0.2">
      <c r="A19" s="21">
        <v>18</v>
      </c>
      <c r="B19" s="23" t="str">
        <f>Arkusz1!B20</f>
        <v>Promieniowe łożysko wałeczkowe do mieszadła KSB Amaprop V 39-2200/34 URG (nr ser. 9972366664/000400) - część zamienna</v>
      </c>
      <c r="C19" s="35">
        <f>Arkusz1!C20</f>
        <v>322</v>
      </c>
      <c r="D19" s="20" t="str">
        <f>Arkusz1!J20</f>
        <v>x</v>
      </c>
    </row>
    <row r="20" spans="1:4" ht="30" customHeight="1" x14ac:dyDescent="0.2">
      <c r="A20" s="21">
        <v>19</v>
      </c>
      <c r="B20" s="23" t="str">
        <f>Arkusz1!B21</f>
        <v>Zestaw uszczelek do mieszadła KSB Amaprop V 39-2200/34 URG (nr ser. 9972366664/000400) - część zamienna</v>
      </c>
      <c r="C20" s="35"/>
      <c r="D20" s="20" t="str">
        <f>Arkusz1!J21</f>
        <v>x</v>
      </c>
    </row>
    <row r="21" spans="1:4" ht="30" customHeight="1" x14ac:dyDescent="0.2">
      <c r="A21" s="21">
        <v>20</v>
      </c>
      <c r="B21" s="23" t="str">
        <f>Arkusz1!B22</f>
        <v>Uszczelnienie mechaniczne po stronie napędu do mieszadła Amamix C 3225/06 UDG (nr ser. 9972366664/000300) - część zamienna</v>
      </c>
      <c r="C21" s="35" t="str">
        <f>Arkusz1!C22</f>
        <v>433.01</v>
      </c>
      <c r="D21" s="20" t="str">
        <f>Arkusz1!J22</f>
        <v>x</v>
      </c>
    </row>
    <row r="22" spans="1:4" ht="30" customHeight="1" x14ac:dyDescent="0.2">
      <c r="A22" s="21">
        <v>21</v>
      </c>
      <c r="B22" s="23" t="str">
        <f>Arkusz1!B23</f>
        <v>Uszczelnienie mechaniczne po stronie śmigła do mieszadła Amamix C 3225/06 UDG (nr ser. 9972366664/000300) - część zamienna</v>
      </c>
      <c r="C22" s="35" t="str">
        <f>Arkusz1!C23</f>
        <v>433.02</v>
      </c>
      <c r="D22" s="20" t="str">
        <f>Arkusz1!J23</f>
        <v>x</v>
      </c>
    </row>
    <row r="23" spans="1:4" ht="30" customHeight="1" x14ac:dyDescent="0.2">
      <c r="A23" s="21">
        <v>22</v>
      </c>
      <c r="B23" s="23" t="str">
        <f>Arkusz1!B24</f>
        <v>Łożysko toczne po stronie napędu do mieszadła Amamix C 3225/06 UDG (nr ser. 9972366664/000300) - część zamienna</v>
      </c>
      <c r="C23" s="35" t="str">
        <f>Arkusz1!C24</f>
        <v>321.01</v>
      </c>
      <c r="D23" s="20" t="str">
        <f>Arkusz1!J24</f>
        <v>x</v>
      </c>
    </row>
    <row r="24" spans="1:4" ht="30" customHeight="1" x14ac:dyDescent="0.2">
      <c r="A24" s="21">
        <v>23</v>
      </c>
      <c r="B24" s="23" t="str">
        <f>Arkusz1!B25</f>
        <v>Łożysko toczne po stronie napędu do mieszadła Amamix C 3225/06 UDG (nr ser. 9972366664/000300) - część zamienna</v>
      </c>
      <c r="C24" s="35" t="str">
        <f>Arkusz1!C25</f>
        <v>321.02</v>
      </c>
      <c r="D24" s="20" t="str">
        <f>Arkusz1!J25</f>
        <v>x</v>
      </c>
    </row>
    <row r="25" spans="1:4" ht="30" customHeight="1" x14ac:dyDescent="0.2">
      <c r="A25" s="21">
        <v>24</v>
      </c>
      <c r="B25" s="23" t="str">
        <f>Arkusz1!B26</f>
        <v>Zestaw uszczelek do mieszadła Amamix C 3225/06 UDG  (nr ser. 9972366664/000300) - część zamienna</v>
      </c>
      <c r="C25" s="35"/>
      <c r="D25" s="20" t="str">
        <f>Arkusz1!J26</f>
        <v>x</v>
      </c>
    </row>
    <row r="26" spans="1:4" ht="30" customHeight="1" thickBot="1" x14ac:dyDescent="0.25">
      <c r="A26" s="22">
        <v>25</v>
      </c>
      <c r="B26" s="36" t="str">
        <f>Arkusz1!B27</f>
        <v>Przejściówka do mieszadła Amamix C 3225/06 UDG (nr ser. 9972366664/000300) - część zamienna</v>
      </c>
      <c r="C26" s="37">
        <f>Arkusz1!C27</f>
        <v>721</v>
      </c>
      <c r="D26" s="38" t="str">
        <f>Arkusz1!J27</f>
        <v>x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Arkusz3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2017-12-06T07:37:35Z</cp:lastPrinted>
  <dcterms:created xsi:type="dcterms:W3CDTF">2017-11-14T10:18:25Z</dcterms:created>
  <dcterms:modified xsi:type="dcterms:W3CDTF">2017-12-06T11:28:49Z</dcterms:modified>
</cp:coreProperties>
</file>